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AQs\UERS FAQs\"/>
    </mc:Choice>
  </mc:AlternateContent>
  <bookViews>
    <workbookView xWindow="0" yWindow="0" windowWidth="19200" windowHeight="6810" activeTab="1"/>
  </bookViews>
  <sheets>
    <sheet name="FY15" sheetId="1" r:id="rId1"/>
    <sheet name="FY16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G29" i="2" l="1"/>
  <c r="C29" i="2"/>
  <c r="C23" i="2"/>
  <c r="C31" i="2" s="1"/>
  <c r="G29" i="1" l="1"/>
  <c r="C29" i="1"/>
  <c r="C23" i="1"/>
  <c r="C31" i="1" s="1"/>
  <c r="L34" i="2" l="1"/>
  <c r="L15" i="2"/>
  <c r="L14" i="1"/>
  <c r="L15" i="1" s="1"/>
  <c r="G22" i="1"/>
  <c r="G7" i="1" l="1"/>
  <c r="G16" i="1" s="1"/>
  <c r="G22" i="2" l="1"/>
  <c r="G7" i="2"/>
  <c r="G16" i="2" s="1"/>
  <c r="C7" i="2"/>
  <c r="C16" i="2" s="1"/>
  <c r="C7" i="1" l="1"/>
  <c r="C16" i="1" s="1"/>
  <c r="L29" i="2" l="1"/>
  <c r="L30" i="1" l="1"/>
  <c r="L9" i="1" l="1"/>
  <c r="L20" i="1" s="1"/>
  <c r="L9" i="2" l="1"/>
  <c r="L19" i="2" l="1"/>
  <c r="G21" i="2"/>
  <c r="C21" i="2"/>
  <c r="C22" i="2"/>
  <c r="G21" i="1"/>
  <c r="C22" i="1"/>
  <c r="C30" i="1" s="1"/>
  <c r="C30" i="2" l="1"/>
  <c r="G23" i="1"/>
  <c r="G30" i="1" s="1"/>
  <c r="G24" i="1"/>
  <c r="C36" i="2"/>
  <c r="G23" i="2"/>
  <c r="C28" i="1"/>
  <c r="C32" i="1" s="1"/>
  <c r="G28" i="1"/>
  <c r="C28" i="2"/>
  <c r="C32" i="2" s="1"/>
  <c r="G28" i="2"/>
  <c r="C21" i="1"/>
  <c r="G30" i="2" l="1"/>
  <c r="G24" i="2"/>
  <c r="G25" i="1"/>
  <c r="G31" i="1"/>
  <c r="C36" i="1"/>
  <c r="C37" i="1" s="1"/>
  <c r="C35" i="2" s="1"/>
  <c r="C37" i="2" s="1"/>
  <c r="G32" i="1"/>
  <c r="G36" i="1" s="1"/>
  <c r="G37" i="1" s="1"/>
  <c r="G32" i="2" l="1"/>
  <c r="G36" i="2" s="1"/>
  <c r="G25" i="2"/>
  <c r="G31" i="2"/>
  <c r="C25" i="1"/>
  <c r="G35" i="2"/>
  <c r="G37" i="2" l="1"/>
</calcChain>
</file>

<file path=xl/sharedStrings.xml><?xml version="1.0" encoding="utf-8"?>
<sst xmlns="http://schemas.openxmlformats.org/spreadsheetml/2006/main" count="197" uniqueCount="84">
  <si>
    <t>Miscellaneous</t>
  </si>
  <si>
    <t>Unspent excludable revenue carried forward</t>
  </si>
  <si>
    <t>Adjusting Carryforward Balance</t>
  </si>
  <si>
    <t>CY excludable revenues spent</t>
  </si>
  <si>
    <t>Cash and investments</t>
  </si>
  <si>
    <t>Receivables</t>
  </si>
  <si>
    <t>Inventories</t>
  </si>
  <si>
    <t xml:space="preserve">Assets </t>
  </si>
  <si>
    <t>Liabilities</t>
  </si>
  <si>
    <t>Accounts Payable</t>
  </si>
  <si>
    <t>Total Assets</t>
  </si>
  <si>
    <t>Total Liabilities</t>
  </si>
  <si>
    <t>Fund Balance</t>
  </si>
  <si>
    <t>Calculating nonlocal (excludable) revenues</t>
  </si>
  <si>
    <t>Maximizing exclusions</t>
  </si>
  <si>
    <t>Maximizing carryforwards</t>
  </si>
  <si>
    <t>Total revenues/other financing sources</t>
  </si>
  <si>
    <t>Less CY local revenues:</t>
  </si>
  <si>
    <t>Charges for services</t>
  </si>
  <si>
    <t>FY 1979-80 HURF base revenue</t>
  </si>
  <si>
    <t>General fund transfer (non-excludable portion)</t>
  </si>
  <si>
    <t>Total expenditures</t>
  </si>
  <si>
    <t>Calculating excludable carryforwards</t>
  </si>
  <si>
    <t>CY local revenues spent</t>
  </si>
  <si>
    <t>Adjusting carryforward balance</t>
  </si>
  <si>
    <t>CY expenditures road fund</t>
  </si>
  <si>
    <t>Total assets</t>
  </si>
  <si>
    <t>Accounts payable</t>
  </si>
  <si>
    <t>Accrued expenditures</t>
  </si>
  <si>
    <t>Total liabilities</t>
  </si>
  <si>
    <t>Fund balance</t>
  </si>
  <si>
    <t>Carryforward balance from FY 2014</t>
  </si>
  <si>
    <t>Carryforward calculation example - current year (CY) expenditures exceed CY revenues</t>
  </si>
  <si>
    <t>Carryforward balance at June 30, 2015</t>
  </si>
  <si>
    <t>PY carryforward revenues spent</t>
  </si>
  <si>
    <t>Carryforward spent in CY</t>
  </si>
  <si>
    <t>CY HURF revenues available for exclusion</t>
  </si>
  <si>
    <t>CY HURF revenues expended and claimed as exclusion</t>
  </si>
  <si>
    <t>Calculating nonlocal (excludable) revenues available</t>
  </si>
  <si>
    <t>Calculating expenditures of local &amp; excludable revenues</t>
  </si>
  <si>
    <t>Revenues</t>
  </si>
  <si>
    <t>Total revenues</t>
  </si>
  <si>
    <t>Expenditures</t>
  </si>
  <si>
    <t>Other financing sources (uses)</t>
  </si>
  <si>
    <t>Transfers in</t>
  </si>
  <si>
    <t xml:space="preserve">Transfers out </t>
  </si>
  <si>
    <t>Carryforward calculation examples - current year (CY) revenues exceed CY expenditures</t>
  </si>
  <si>
    <t xml:space="preserve">Total expenditures </t>
  </si>
  <si>
    <t>Carryforward balance at June 30, 2016</t>
  </si>
  <si>
    <t>Carryforward balance from FY 2015</t>
  </si>
  <si>
    <t>Road fund activity FY 2016</t>
  </si>
  <si>
    <t>Calculating excludable carryforwards accumulated</t>
  </si>
  <si>
    <t xml:space="preserve">CY local revenues spent </t>
  </si>
  <si>
    <t>Carryforward accumulated in CY</t>
  </si>
  <si>
    <t>Proceeds from sale of capital assets</t>
  </si>
  <si>
    <t>Transfer in (non-excludable portion)</t>
  </si>
  <si>
    <t>Less CY local revenues and other nonlocal revenues:</t>
  </si>
  <si>
    <t>Other local revenues</t>
  </si>
  <si>
    <t>Due from</t>
  </si>
  <si>
    <t>Due to</t>
  </si>
  <si>
    <t>Nonspendable fund balance</t>
  </si>
  <si>
    <t>Restricted fund balance</t>
  </si>
  <si>
    <t>Unassigned fund balance</t>
  </si>
  <si>
    <t>Intergovernmental</t>
  </si>
  <si>
    <t>Investment</t>
  </si>
  <si>
    <t>Highways and streets</t>
  </si>
  <si>
    <t>Public works/HURF fund balance FY 2015</t>
  </si>
  <si>
    <t>Public works/HURF fund activity FY 2015</t>
  </si>
  <si>
    <t>Investment earnings</t>
  </si>
  <si>
    <t>Nonspendable</t>
  </si>
  <si>
    <t>Restricted</t>
  </si>
  <si>
    <t>Capital outlay</t>
  </si>
  <si>
    <t xml:space="preserve">Transfers in </t>
  </si>
  <si>
    <t>CY expenditures public works/HURF fund</t>
  </si>
  <si>
    <t>CY excludable HURF revenues spent</t>
  </si>
  <si>
    <t>CY excludable investment earnings spent</t>
  </si>
  <si>
    <t>CY investment earnings available for exclusion</t>
  </si>
  <si>
    <t>CY public works/HURF fund revenue</t>
  </si>
  <si>
    <t>Revenues transferred to another fund and spent in CY</t>
  </si>
  <si>
    <t>CY investment earnings expended and claimed as exclusion</t>
  </si>
  <si>
    <t>HURF</t>
  </si>
  <si>
    <t>Other (local)</t>
  </si>
  <si>
    <t>Public works/HURF fund balance FY 2016</t>
  </si>
  <si>
    <t>Net change in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</si>
</sst>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/>
    <xf numFmtId="164" fontId="0" fillId="0" borderId="0" xfId="1" applyNumberFormat="1" applyFont="1"/>
    <xf numFmtId="0" fontId="4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44" fontId="7" fillId="0" borderId="0" xfId="1" applyFont="1"/>
    <xf numFmtId="0" fontId="9" fillId="0" borderId="0" xfId="0" applyFont="1" applyAlignment="1">
      <alignment horizontal="left"/>
    </xf>
    <xf numFmtId="164" fontId="7" fillId="0" borderId="0" xfId="1" applyNumberFormat="1" applyFont="1"/>
    <xf numFmtId="0" fontId="9" fillId="0" borderId="0" xfId="0" applyFont="1"/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/>
    <xf numFmtId="164" fontId="9" fillId="0" borderId="0" xfId="1" applyNumberFormat="1" applyFont="1"/>
    <xf numFmtId="164" fontId="7" fillId="0" borderId="0" xfId="0" applyNumberFormat="1" applyFont="1"/>
    <xf numFmtId="164" fontId="7" fillId="0" borderId="0" xfId="0" applyNumberFormat="1" applyFont="1" applyAlignment="1"/>
    <xf numFmtId="164" fontId="9" fillId="0" borderId="0" xfId="0" applyNumberFormat="1" applyFont="1"/>
    <xf numFmtId="0" fontId="0" fillId="0" borderId="0" xfId="0" applyFont="1" applyAlignment="1">
      <alignment wrapText="1"/>
    </xf>
    <xf numFmtId="164" fontId="4" fillId="0" borderId="0" xfId="1" applyNumberFormat="1" applyFont="1"/>
    <xf numFmtId="164" fontId="4" fillId="0" borderId="0" xfId="0" applyNumberFormat="1" applyFont="1" applyAlignment="1"/>
    <xf numFmtId="164" fontId="0" fillId="0" borderId="0" xfId="0" applyNumberFormat="1"/>
    <xf numFmtId="164" fontId="0" fillId="0" borderId="0" xfId="0" applyNumberFormat="1" applyAlignment="1"/>
    <xf numFmtId="164" fontId="4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164" fontId="0" fillId="2" borderId="0" xfId="0" applyNumberFormat="1" applyFill="1"/>
    <xf numFmtId="164" fontId="0" fillId="2" borderId="0" xfId="1" applyNumberFormat="1" applyFont="1" applyFill="1"/>
    <xf numFmtId="164" fontId="7" fillId="2" borderId="0" xfId="1" applyNumberFormat="1" applyFont="1" applyFill="1"/>
    <xf numFmtId="164" fontId="7" fillId="2" borderId="0" xfId="0" applyNumberFormat="1" applyFont="1" applyFill="1"/>
    <xf numFmtId="164" fontId="0" fillId="0" borderId="0" xfId="0" applyNumberFormat="1" applyFont="1" applyAlignme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36831</xdr:colOff>
      <xdr:row>8</xdr:row>
      <xdr:rowOff>28576</xdr:rowOff>
    </xdr:from>
    <xdr:to>
      <xdr:col>7</xdr:col>
      <xdr:colOff>82550</xdr:colOff>
      <xdr:row>12</xdr:row>
      <xdr:rowOff>171450</xdr:rowOff>
    </xdr:to>
    <xdr:sp macro="" textlink="">
      <xdr:nvSpPr>
        <xdr:cNvPr id="2" name="Right Bracket 1">
          <a:extLst>
            <a:ext uri="{FF2B5EF4-FFF2-40B4-BE49-F238E27FC236}">
              <a16:creationId xmlns:a16="http://schemas.microsoft.com/office/drawing/2014/main" id="{9DC28DAA-957F-4EA8-A87F-8A388271D355}"/>
            </a:ext>
          </a:extLst>
        </xdr:cNvPr>
        <xdr:cNvSpPr/>
      </xdr:nvSpPr>
      <xdr:spPr>
        <a:xfrm>
          <a:off x="10733406" y="1724026"/>
          <a:ext cx="45719" cy="904874"/>
        </a:xfrm>
        <a:prstGeom prst="rightBracket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38100</xdr:colOff>
      <xdr:row>10</xdr:row>
      <xdr:rowOff>100012</xdr:rowOff>
    </xdr:from>
    <xdr:to>
      <xdr:col>7</xdr:col>
      <xdr:colOff>82550</xdr:colOff>
      <xdr:row>21</xdr:row>
      <xdr:rowOff>104774</xdr:rowOff>
    </xdr:to>
    <xdr:cxnSp macro="">
      <xdr:nvCxnSpPr>
        <xdr:cNvPr id="4" name="Connector: Elbow 3">
          <a:extLst>
            <a:ext uri="{FF2B5EF4-FFF2-40B4-BE49-F238E27FC236}">
              <a16:creationId xmlns:a16="http://schemas.microsoft.com/office/drawing/2014/main" id="{76C7BAF7-96C8-44F0-B73B-5755D3B113C1}"/>
            </a:ext>
          </a:extLst>
        </xdr:cNvPr>
        <xdr:cNvCxnSpPr>
          <a:stCxn id="2" idx="2"/>
        </xdr:cNvCxnSpPr>
      </xdr:nvCxnSpPr>
      <xdr:spPr>
        <a:xfrm rot="10800000" flipV="1">
          <a:off x="10734675" y="2176462"/>
          <a:ext cx="44450" cy="2090737"/>
        </a:xfrm>
        <a:prstGeom prst="bentConnector4">
          <a:avLst>
            <a:gd name="adj1" fmla="val -407143"/>
            <a:gd name="adj2" fmla="val 99544"/>
          </a:avLst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6351</xdr:colOff>
      <xdr:row>15</xdr:row>
      <xdr:rowOff>67118</xdr:rowOff>
    </xdr:from>
    <xdr:to>
      <xdr:col>3</xdr:col>
      <xdr:colOff>19051</xdr:colOff>
      <xdr:row>27</xdr:row>
      <xdr:rowOff>96836</xdr:rowOff>
    </xdr:to>
    <xdr:cxnSp macro="">
      <xdr:nvCxnSpPr>
        <xdr:cNvPr id="21" name="Connector: Elbow 20">
          <a:extLst>
            <a:ext uri="{FF2B5EF4-FFF2-40B4-BE49-F238E27FC236}">
              <a16:creationId xmlns:a16="http://schemas.microsoft.com/office/drawing/2014/main" id="{EF0F79FC-2DBE-43D1-B417-ADA2148ADC34}"/>
            </a:ext>
          </a:extLst>
        </xdr:cNvPr>
        <xdr:cNvCxnSpPr/>
      </xdr:nvCxnSpPr>
      <xdr:spPr>
        <a:xfrm rot="10800000" flipV="1">
          <a:off x="5130801" y="3013518"/>
          <a:ext cx="12700" cy="2258568"/>
        </a:xfrm>
        <a:prstGeom prst="bentConnector4">
          <a:avLst>
            <a:gd name="adj1" fmla="val -2848386"/>
            <a:gd name="adj2" fmla="val 9975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</xdr:colOff>
      <xdr:row>31</xdr:row>
      <xdr:rowOff>111443</xdr:rowOff>
    </xdr:from>
    <xdr:to>
      <xdr:col>7</xdr:col>
      <xdr:colOff>17462</xdr:colOff>
      <xdr:row>35</xdr:row>
      <xdr:rowOff>93663</xdr:rowOff>
    </xdr:to>
    <xdr:cxnSp macro="">
      <xdr:nvCxnSpPr>
        <xdr:cNvPr id="25" name="Connector: Elbow 24">
          <a:extLst>
            <a:ext uri="{FF2B5EF4-FFF2-40B4-BE49-F238E27FC236}">
              <a16:creationId xmlns:a16="http://schemas.microsoft.com/office/drawing/2014/main" id="{BD355046-0499-4D1F-89DE-384C7656F359}"/>
            </a:ext>
          </a:extLst>
        </xdr:cNvPr>
        <xdr:cNvCxnSpPr/>
      </xdr:nvCxnSpPr>
      <xdr:spPr>
        <a:xfrm rot="10800000" flipV="1">
          <a:off x="11206162" y="6023293"/>
          <a:ext cx="12700" cy="731520"/>
        </a:xfrm>
        <a:prstGeom prst="bentConnector4">
          <a:avLst>
            <a:gd name="adj1" fmla="val -4112504"/>
            <a:gd name="adj2" fmla="val 99750"/>
          </a:avLst>
        </a:prstGeom>
        <a:ln>
          <a:solidFill>
            <a:schemeClr val="accent2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1095095</xdr:colOff>
      <xdr:row>15</xdr:row>
      <xdr:rowOff>109838</xdr:rowOff>
    </xdr:from>
    <xdr:to>
      <xdr:col>7</xdr:col>
      <xdr:colOff>4015</xdr:colOff>
      <xdr:row>22</xdr:row>
      <xdr:rowOff>102606</xdr:rowOff>
    </xdr:to>
    <xdr:cxnSp macro="">
      <xdr:nvCxnSpPr>
        <xdr:cNvPr id="60" name="Connector: Elbow 59">
          <a:extLst>
            <a:ext uri="{FF2B5EF4-FFF2-40B4-BE49-F238E27FC236}">
              <a16:creationId xmlns:a16="http://schemas.microsoft.com/office/drawing/2014/main" id="{71F46277-29CD-4588-9D24-70365BE06AC3}"/>
            </a:ext>
          </a:extLst>
        </xdr:cNvPr>
        <xdr:cNvCxnSpPr/>
      </xdr:nvCxnSpPr>
      <xdr:spPr>
        <a:xfrm rot="10800000" flipV="1">
          <a:off x="11195330" y="3083132"/>
          <a:ext cx="7097" cy="1307592"/>
        </a:xfrm>
        <a:prstGeom prst="bentConnector4">
          <a:avLst>
            <a:gd name="adj1" fmla="val -6087520"/>
            <a:gd name="adj2" fmla="val 99750"/>
          </a:avLst>
        </a:prstGeom>
        <a:ln>
          <a:solidFill>
            <a:schemeClr val="tx1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27</xdr:row>
      <xdr:rowOff>104587</xdr:rowOff>
    </xdr:from>
    <xdr:to>
      <xdr:col>7</xdr:col>
      <xdr:colOff>388471</xdr:colOff>
      <xdr:row>29</xdr:row>
      <xdr:rowOff>74705</xdr:rowOff>
    </xdr:to>
    <xdr:cxnSp macro="">
      <xdr:nvCxnSpPr>
        <xdr:cNvPr id="62" name="Connector: Elbow 61">
          <a:extLst>
            <a:ext uri="{FF2B5EF4-FFF2-40B4-BE49-F238E27FC236}">
              <a16:creationId xmlns:a16="http://schemas.microsoft.com/office/drawing/2014/main" id="{78CE8E88-0FEC-465B-A649-2FBEF586B2D0}"/>
            </a:ext>
          </a:extLst>
        </xdr:cNvPr>
        <xdr:cNvCxnSpPr/>
      </xdr:nvCxnSpPr>
      <xdr:spPr>
        <a:xfrm rot="10800000" flipV="1">
          <a:off x="11198412" y="5333999"/>
          <a:ext cx="388471" cy="343647"/>
        </a:xfrm>
        <a:prstGeom prst="bentConnector3">
          <a:avLst>
            <a:gd name="adj1" fmla="val -28287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22874</xdr:colOff>
      <xdr:row>22</xdr:row>
      <xdr:rowOff>97118</xdr:rowOff>
    </xdr:from>
    <xdr:to>
      <xdr:col>7</xdr:col>
      <xdr:colOff>498362</xdr:colOff>
      <xdr:row>27</xdr:row>
      <xdr:rowOff>112063</xdr:rowOff>
    </xdr:to>
    <xdr:cxnSp macro="">
      <xdr:nvCxnSpPr>
        <xdr:cNvPr id="15" name="Connector: Elbow 14">
          <a:extLst>
            <a:ext uri="{FF2B5EF4-FFF2-40B4-BE49-F238E27FC236}">
              <a16:creationId xmlns:a16="http://schemas.microsoft.com/office/drawing/2014/main" id="{3056B24B-5A16-439C-A9DC-8AFC02B0970F}"/>
            </a:ext>
          </a:extLst>
        </xdr:cNvPr>
        <xdr:cNvCxnSpPr/>
      </xdr:nvCxnSpPr>
      <xdr:spPr>
        <a:xfrm rot="5400000">
          <a:off x="10454113" y="4782976"/>
          <a:ext cx="998171" cy="475488"/>
        </a:xfrm>
        <a:prstGeom prst="bentConnector3">
          <a:avLst>
            <a:gd name="adj1" fmla="val 99219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</xdr:colOff>
      <xdr:row>14</xdr:row>
      <xdr:rowOff>84772</xdr:rowOff>
    </xdr:from>
    <xdr:to>
      <xdr:col>3</xdr:col>
      <xdr:colOff>19050</xdr:colOff>
      <xdr:row>28</xdr:row>
      <xdr:rowOff>102806</xdr:rowOff>
    </xdr:to>
    <xdr:cxnSp macro="">
      <xdr:nvCxnSpPr>
        <xdr:cNvPr id="16" name="Connector: Elbow 15">
          <a:extLst>
            <a:ext uri="{FF2B5EF4-FFF2-40B4-BE49-F238E27FC236}">
              <a16:creationId xmlns:a16="http://schemas.microsoft.com/office/drawing/2014/main" id="{28544FC2-2E5B-4EEF-B8FF-55582E180465}"/>
            </a:ext>
          </a:extLst>
        </xdr:cNvPr>
        <xdr:cNvCxnSpPr/>
      </xdr:nvCxnSpPr>
      <xdr:spPr>
        <a:xfrm rot="10800000" flipV="1">
          <a:off x="5125212" y="2847022"/>
          <a:ext cx="18288" cy="2615184"/>
        </a:xfrm>
        <a:prstGeom prst="bentConnector4">
          <a:avLst>
            <a:gd name="adj1" fmla="val -2808065"/>
            <a:gd name="adj2" fmla="val 99750"/>
          </a:avLst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13915</xdr:colOff>
      <xdr:row>27</xdr:row>
      <xdr:rowOff>64465</xdr:rowOff>
    </xdr:from>
    <xdr:to>
      <xdr:col>3</xdr:col>
      <xdr:colOff>379675</xdr:colOff>
      <xdr:row>29</xdr:row>
      <xdr:rowOff>109288</xdr:rowOff>
    </xdr:to>
    <xdr:cxnSp macro="">
      <xdr:nvCxnSpPr>
        <xdr:cNvPr id="30" name="Connector: Elbow 29">
          <a:extLst>
            <a:ext uri="{FF2B5EF4-FFF2-40B4-BE49-F238E27FC236}">
              <a16:creationId xmlns:a16="http://schemas.microsoft.com/office/drawing/2014/main" id="{BF601CAC-B9D0-4734-8D18-F2B9F6612B76}"/>
            </a:ext>
          </a:extLst>
        </xdr:cNvPr>
        <xdr:cNvCxnSpPr/>
      </xdr:nvCxnSpPr>
      <xdr:spPr>
        <a:xfrm rot="5400000">
          <a:off x="4875432" y="5506335"/>
          <a:ext cx="434016" cy="365760"/>
        </a:xfrm>
        <a:prstGeom prst="bentConnector3">
          <a:avLst>
            <a:gd name="adj1" fmla="val 10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1040308</xdr:colOff>
      <xdr:row>14</xdr:row>
      <xdr:rowOff>82178</xdr:rowOff>
    </xdr:from>
    <xdr:to>
      <xdr:col>7</xdr:col>
      <xdr:colOff>8044</xdr:colOff>
      <xdr:row>28</xdr:row>
      <xdr:rowOff>100212</xdr:rowOff>
    </xdr:to>
    <xdr:cxnSp macro="">
      <xdr:nvCxnSpPr>
        <xdr:cNvPr id="34" name="Connector: Elbow 33">
          <a:extLst>
            <a:ext uri="{FF2B5EF4-FFF2-40B4-BE49-F238E27FC236}">
              <a16:creationId xmlns:a16="http://schemas.microsoft.com/office/drawing/2014/main" id="{98013A71-5BE5-4346-940F-32793C53A00B}"/>
            </a:ext>
          </a:extLst>
        </xdr:cNvPr>
        <xdr:cNvCxnSpPr/>
      </xdr:nvCxnSpPr>
      <xdr:spPr>
        <a:xfrm rot="10800000" flipV="1">
          <a:off x="10688211" y="2960162"/>
          <a:ext cx="12414" cy="2742389"/>
        </a:xfrm>
        <a:prstGeom prst="bentConnector4">
          <a:avLst>
            <a:gd name="adj1" fmla="val -957324"/>
            <a:gd name="adj2" fmla="val 99750"/>
          </a:avLst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1796</xdr:colOff>
      <xdr:row>22</xdr:row>
      <xdr:rowOff>97117</xdr:rowOff>
    </xdr:from>
    <xdr:to>
      <xdr:col>3</xdr:col>
      <xdr:colOff>532581</xdr:colOff>
      <xdr:row>22</xdr:row>
      <xdr:rowOff>102419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4FB808BB-AA52-4D81-B591-7B69C1BE4BB0}"/>
            </a:ext>
          </a:extLst>
        </xdr:cNvPr>
        <xdr:cNvCxnSpPr/>
      </xdr:nvCxnSpPr>
      <xdr:spPr>
        <a:xfrm flipH="1" flipV="1">
          <a:off x="4897441" y="4521633"/>
          <a:ext cx="530785" cy="5302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677</xdr:colOff>
      <xdr:row>21</xdr:row>
      <xdr:rowOff>102420</xdr:rowOff>
    </xdr:from>
    <xdr:to>
      <xdr:col>3</xdr:col>
      <xdr:colOff>378952</xdr:colOff>
      <xdr:row>21</xdr:row>
      <xdr:rowOff>107576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CF963905-E7F6-4EB3-A23C-190D442A3B74}"/>
            </a:ext>
          </a:extLst>
        </xdr:cNvPr>
        <xdr:cNvCxnSpPr/>
      </xdr:nvCxnSpPr>
      <xdr:spPr>
        <a:xfrm flipH="1">
          <a:off x="4896322" y="4332339"/>
          <a:ext cx="378275" cy="5156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49746</xdr:colOff>
      <xdr:row>28</xdr:row>
      <xdr:rowOff>67234</xdr:rowOff>
    </xdr:from>
    <xdr:to>
      <xdr:col>3</xdr:col>
      <xdr:colOff>525234</xdr:colOff>
      <xdr:row>30</xdr:row>
      <xdr:rowOff>104591</xdr:rowOff>
    </xdr:to>
    <xdr:cxnSp macro="">
      <xdr:nvCxnSpPr>
        <xdr:cNvPr id="41" name="Connector: Elbow 40">
          <a:extLst>
            <a:ext uri="{FF2B5EF4-FFF2-40B4-BE49-F238E27FC236}">
              <a16:creationId xmlns:a16="http://schemas.microsoft.com/office/drawing/2014/main" id="{6AE38B47-766A-4ECD-8E20-B13FF30E1DEC}"/>
            </a:ext>
          </a:extLst>
        </xdr:cNvPr>
        <xdr:cNvCxnSpPr/>
      </xdr:nvCxnSpPr>
      <xdr:spPr>
        <a:xfrm rot="5400000">
          <a:off x="4969860" y="5645104"/>
          <a:ext cx="426550" cy="475488"/>
        </a:xfrm>
        <a:prstGeom prst="bentConnector3">
          <a:avLst>
            <a:gd name="adj1" fmla="val 97272"/>
          </a:avLst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30726</xdr:colOff>
      <xdr:row>8</xdr:row>
      <xdr:rowOff>30726</xdr:rowOff>
    </xdr:from>
    <xdr:to>
      <xdr:col>3</xdr:col>
      <xdr:colOff>76445</xdr:colOff>
      <xdr:row>12</xdr:row>
      <xdr:rowOff>157213</xdr:rowOff>
    </xdr:to>
    <xdr:sp macro="" textlink="">
      <xdr:nvSpPr>
        <xdr:cNvPr id="23" name="Right Bracket 22">
          <a:extLst>
            <a:ext uri="{FF2B5EF4-FFF2-40B4-BE49-F238E27FC236}">
              <a16:creationId xmlns:a16="http://schemas.microsoft.com/office/drawing/2014/main" id="{769077FD-70CF-4EE2-932F-402A66F29AF2}"/>
            </a:ext>
          </a:extLst>
        </xdr:cNvPr>
        <xdr:cNvSpPr/>
      </xdr:nvSpPr>
      <xdr:spPr>
        <a:xfrm>
          <a:off x="4926371" y="1741129"/>
          <a:ext cx="45719" cy="904874"/>
        </a:xfrm>
        <a:prstGeom prst="rightBracket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20484</xdr:colOff>
      <xdr:row>10</xdr:row>
      <xdr:rowOff>71693</xdr:rowOff>
    </xdr:from>
    <xdr:to>
      <xdr:col>3</xdr:col>
      <xdr:colOff>64934</xdr:colOff>
      <xdr:row>24</xdr:row>
      <xdr:rowOff>100780</xdr:rowOff>
    </xdr:to>
    <xdr:cxnSp macro="">
      <xdr:nvCxnSpPr>
        <xdr:cNvPr id="26" name="Connector: Elbow 25">
          <a:extLst>
            <a:ext uri="{FF2B5EF4-FFF2-40B4-BE49-F238E27FC236}">
              <a16:creationId xmlns:a16="http://schemas.microsoft.com/office/drawing/2014/main" id="{CDC167CE-3E20-44E2-A038-1A3F26F406D6}"/>
            </a:ext>
          </a:extLst>
        </xdr:cNvPr>
        <xdr:cNvCxnSpPr/>
      </xdr:nvCxnSpPr>
      <xdr:spPr>
        <a:xfrm rot="10800000" flipV="1">
          <a:off x="4916129" y="2171290"/>
          <a:ext cx="44450" cy="2743200"/>
        </a:xfrm>
        <a:prstGeom prst="bentConnector4">
          <a:avLst>
            <a:gd name="adj1" fmla="val -407143"/>
            <a:gd name="adj2" fmla="val 99544"/>
          </a:avLst>
        </a:prstGeom>
        <a:noFill/>
        <a:ln w="19050" cap="flat" cmpd="sng" algn="ctr">
          <a:solidFill>
            <a:srgbClr val="4472C4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15</xdr:row>
      <xdr:rowOff>112059</xdr:rowOff>
    </xdr:from>
    <xdr:to>
      <xdr:col>3</xdr:col>
      <xdr:colOff>23906</xdr:colOff>
      <xdr:row>21</xdr:row>
      <xdr:rowOff>113265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FE57DFD6-8D6D-4BB6-A953-31359563B752}"/>
            </a:ext>
          </a:extLst>
        </xdr:cNvPr>
        <xdr:cNvCxnSpPr/>
      </xdr:nvCxnSpPr>
      <xdr:spPr>
        <a:xfrm rot="10800000" flipV="1">
          <a:off x="4762500" y="2375647"/>
          <a:ext cx="12700" cy="1155412"/>
        </a:xfrm>
        <a:prstGeom prst="bentConnector4">
          <a:avLst>
            <a:gd name="adj1" fmla="val -2364520"/>
            <a:gd name="adj2" fmla="val 9975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1104312</xdr:colOff>
      <xdr:row>21</xdr:row>
      <xdr:rowOff>112063</xdr:rowOff>
    </xdr:from>
    <xdr:to>
      <xdr:col>3</xdr:col>
      <xdr:colOff>318223</xdr:colOff>
      <xdr:row>27</xdr:row>
      <xdr:rowOff>81284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7185C402-2FB8-47AE-8B89-F1B4D69CF13E}"/>
            </a:ext>
          </a:extLst>
        </xdr:cNvPr>
        <xdr:cNvCxnSpPr/>
      </xdr:nvCxnSpPr>
      <xdr:spPr>
        <a:xfrm rot="5400000">
          <a:off x="4336939" y="4755484"/>
          <a:ext cx="1147044" cy="320040"/>
        </a:xfrm>
        <a:prstGeom prst="bentConnector3">
          <a:avLst>
            <a:gd name="adj1" fmla="val 100000"/>
          </a:avLst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24093</xdr:colOff>
      <xdr:row>8</xdr:row>
      <xdr:rowOff>50988</xdr:rowOff>
    </xdr:from>
    <xdr:to>
      <xdr:col>7</xdr:col>
      <xdr:colOff>69812</xdr:colOff>
      <xdr:row>12</xdr:row>
      <xdr:rowOff>156883</xdr:rowOff>
    </xdr:to>
    <xdr:sp macro="" textlink="">
      <xdr:nvSpPr>
        <xdr:cNvPr id="14" name="Right Bracket 13">
          <a:extLst>
            <a:ext uri="{FF2B5EF4-FFF2-40B4-BE49-F238E27FC236}">
              <a16:creationId xmlns:a16="http://schemas.microsoft.com/office/drawing/2014/main" id="{2A08B1E3-3499-4955-A61F-41E9A6ADB1F5}"/>
            </a:ext>
          </a:extLst>
        </xdr:cNvPr>
        <xdr:cNvSpPr/>
      </xdr:nvSpPr>
      <xdr:spPr>
        <a:xfrm>
          <a:off x="10662211" y="1716929"/>
          <a:ext cx="45719" cy="852954"/>
        </a:xfrm>
        <a:prstGeom prst="rightBracket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1061945</xdr:colOff>
      <xdr:row>15</xdr:row>
      <xdr:rowOff>85912</xdr:rowOff>
    </xdr:from>
    <xdr:to>
      <xdr:col>7</xdr:col>
      <xdr:colOff>55470</xdr:colOff>
      <xdr:row>22</xdr:row>
      <xdr:rowOff>78292</xdr:rowOff>
    </xdr:to>
    <xdr:cxnSp macro="">
      <xdr:nvCxnSpPr>
        <xdr:cNvPr id="16" name="Connector: Elbow 15">
          <a:extLst>
            <a:ext uri="{FF2B5EF4-FFF2-40B4-BE49-F238E27FC236}">
              <a16:creationId xmlns:a16="http://schemas.microsoft.com/office/drawing/2014/main" id="{3D8531B7-61A3-486D-A1BF-8B3AC785398D}"/>
            </a:ext>
          </a:extLst>
        </xdr:cNvPr>
        <xdr:cNvCxnSpPr/>
      </xdr:nvCxnSpPr>
      <xdr:spPr>
        <a:xfrm rot="10800000" flipV="1">
          <a:off x="10631769" y="3059206"/>
          <a:ext cx="61819" cy="1307204"/>
        </a:xfrm>
        <a:prstGeom prst="bentConnector4">
          <a:avLst>
            <a:gd name="adj1" fmla="val -419161"/>
            <a:gd name="adj2" fmla="val 99750"/>
          </a:avLst>
        </a:prstGeom>
        <a:ln>
          <a:solidFill>
            <a:schemeClr val="tx1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34518</xdr:colOff>
      <xdr:row>27</xdr:row>
      <xdr:rowOff>101570</xdr:rowOff>
    </xdr:from>
    <xdr:to>
      <xdr:col>7</xdr:col>
      <xdr:colOff>432729</xdr:colOff>
      <xdr:row>29</xdr:row>
      <xdr:rowOff>109508</xdr:rowOff>
    </xdr:to>
    <xdr:cxnSp macro="">
      <xdr:nvCxnSpPr>
        <xdr:cNvPr id="17" name="Connector: Elbow 16">
          <a:extLst>
            <a:ext uri="{FF2B5EF4-FFF2-40B4-BE49-F238E27FC236}">
              <a16:creationId xmlns:a16="http://schemas.microsoft.com/office/drawing/2014/main" id="{D2B4F63E-19E7-4D2C-ABCC-A72BF0B70F41}"/>
            </a:ext>
          </a:extLst>
        </xdr:cNvPr>
        <xdr:cNvCxnSpPr/>
      </xdr:nvCxnSpPr>
      <xdr:spPr>
        <a:xfrm rot="10800000" flipV="1">
          <a:off x="10215002" y="5509312"/>
          <a:ext cx="398211" cy="397131"/>
        </a:xfrm>
        <a:prstGeom prst="bentConnector3">
          <a:avLst>
            <a:gd name="adj1" fmla="val 342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31653</xdr:colOff>
      <xdr:row>22</xdr:row>
      <xdr:rowOff>72900</xdr:rowOff>
    </xdr:from>
    <xdr:to>
      <xdr:col>7</xdr:col>
      <xdr:colOff>427382</xdr:colOff>
      <xdr:row>27</xdr:row>
      <xdr:rowOff>91726</xdr:rowOff>
    </xdr:to>
    <xdr:cxnSp macro="">
      <xdr:nvCxnSpPr>
        <xdr:cNvPr id="18" name="Connector: Elbow 17">
          <a:extLst>
            <a:ext uri="{FF2B5EF4-FFF2-40B4-BE49-F238E27FC236}">
              <a16:creationId xmlns:a16="http://schemas.microsoft.com/office/drawing/2014/main" id="{E080D227-A561-41E3-A646-60656EDEAB41}"/>
            </a:ext>
          </a:extLst>
        </xdr:cNvPr>
        <xdr:cNvCxnSpPr/>
      </xdr:nvCxnSpPr>
      <xdr:spPr>
        <a:xfrm rot="5400000">
          <a:off x="9908976" y="4800577"/>
          <a:ext cx="1002052" cy="395729"/>
        </a:xfrm>
        <a:prstGeom prst="bentConnector3">
          <a:avLst>
            <a:gd name="adj1" fmla="val 100215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9151</xdr:colOff>
      <xdr:row>31</xdr:row>
      <xdr:rowOff>101748</xdr:rowOff>
    </xdr:from>
    <xdr:to>
      <xdr:col>7</xdr:col>
      <xdr:colOff>21851</xdr:colOff>
      <xdr:row>35</xdr:row>
      <xdr:rowOff>79262</xdr:rowOff>
    </xdr:to>
    <xdr:cxnSp macro="">
      <xdr:nvCxnSpPr>
        <xdr:cNvPr id="19" name="Connector: Elbow 18">
          <a:extLst>
            <a:ext uri="{FF2B5EF4-FFF2-40B4-BE49-F238E27FC236}">
              <a16:creationId xmlns:a16="http://schemas.microsoft.com/office/drawing/2014/main" id="{B5955FEE-3F92-40E1-856E-0E18B6AA97B6}"/>
            </a:ext>
          </a:extLst>
        </xdr:cNvPr>
        <xdr:cNvCxnSpPr/>
      </xdr:nvCxnSpPr>
      <xdr:spPr>
        <a:xfrm rot="10800000" flipV="1">
          <a:off x="10647269" y="6078219"/>
          <a:ext cx="12700" cy="732043"/>
        </a:xfrm>
        <a:prstGeom prst="bentConnector4">
          <a:avLst>
            <a:gd name="adj1" fmla="val -3053677"/>
            <a:gd name="adj2" fmla="val 99750"/>
          </a:avLst>
        </a:prstGeom>
        <a:ln>
          <a:solidFill>
            <a:schemeClr val="accent2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40155</xdr:colOff>
      <xdr:row>10</xdr:row>
      <xdr:rowOff>84418</xdr:rowOff>
    </xdr:from>
    <xdr:to>
      <xdr:col>7</xdr:col>
      <xdr:colOff>84605</xdr:colOff>
      <xdr:row>21</xdr:row>
      <xdr:rowOff>89180</xdr:rowOff>
    </xdr:to>
    <xdr:cxnSp macro="">
      <xdr:nvCxnSpPr>
        <xdr:cNvPr id="20" name="Connector: Elbow 19">
          <a:extLst>
            <a:ext uri="{FF2B5EF4-FFF2-40B4-BE49-F238E27FC236}">
              <a16:creationId xmlns:a16="http://schemas.microsoft.com/office/drawing/2014/main" id="{0A2F373B-7573-45A0-9984-67AA9B3BDF33}"/>
            </a:ext>
          </a:extLst>
        </xdr:cNvPr>
        <xdr:cNvCxnSpPr/>
      </xdr:nvCxnSpPr>
      <xdr:spPr>
        <a:xfrm rot="10800000" flipV="1">
          <a:off x="10678273" y="2123889"/>
          <a:ext cx="44450" cy="2066644"/>
        </a:xfrm>
        <a:prstGeom prst="bentConnector4">
          <a:avLst>
            <a:gd name="adj1" fmla="val -496083"/>
            <a:gd name="adj2" fmla="val 99544"/>
          </a:avLst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1104901</xdr:colOff>
      <xdr:row>22</xdr:row>
      <xdr:rowOff>102419</xdr:rowOff>
    </xdr:from>
    <xdr:to>
      <xdr:col>3</xdr:col>
      <xdr:colOff>491613</xdr:colOff>
      <xdr:row>22</xdr:row>
      <xdr:rowOff>104588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DA40C0A1-7ADB-42B6-9BFB-E0827C1733A0}"/>
            </a:ext>
          </a:extLst>
        </xdr:cNvPr>
        <xdr:cNvCxnSpPr/>
      </xdr:nvCxnSpPr>
      <xdr:spPr>
        <a:xfrm flipH="1">
          <a:off x="4751030" y="4526935"/>
          <a:ext cx="492841" cy="2169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1104312</xdr:colOff>
      <xdr:row>27</xdr:row>
      <xdr:rowOff>67236</xdr:rowOff>
    </xdr:from>
    <xdr:to>
      <xdr:col>3</xdr:col>
      <xdr:colOff>318223</xdr:colOff>
      <xdr:row>29</xdr:row>
      <xdr:rowOff>112059</xdr:rowOff>
    </xdr:to>
    <xdr:cxnSp macro="">
      <xdr:nvCxnSpPr>
        <xdr:cNvPr id="15" name="Connector: Elbow 14">
          <a:extLst>
            <a:ext uri="{FF2B5EF4-FFF2-40B4-BE49-F238E27FC236}">
              <a16:creationId xmlns:a16="http://schemas.microsoft.com/office/drawing/2014/main" id="{3B1D57A1-7EAF-48D0-874B-35BFAF239385}"/>
            </a:ext>
          </a:extLst>
        </xdr:cNvPr>
        <xdr:cNvCxnSpPr/>
      </xdr:nvCxnSpPr>
      <xdr:spPr>
        <a:xfrm rot="5400000">
          <a:off x="4693453" y="5531966"/>
          <a:ext cx="434016" cy="320040"/>
        </a:xfrm>
        <a:prstGeom prst="bentConnector3">
          <a:avLst>
            <a:gd name="adj1" fmla="val 10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97118</xdr:rowOff>
    </xdr:from>
    <xdr:to>
      <xdr:col>3</xdr:col>
      <xdr:colOff>18288</xdr:colOff>
      <xdr:row>28</xdr:row>
      <xdr:rowOff>115152</xdr:rowOff>
    </xdr:to>
    <xdr:cxnSp macro="">
      <xdr:nvCxnSpPr>
        <xdr:cNvPr id="21" name="Connector: Elbow 20">
          <a:extLst>
            <a:ext uri="{FF2B5EF4-FFF2-40B4-BE49-F238E27FC236}">
              <a16:creationId xmlns:a16="http://schemas.microsoft.com/office/drawing/2014/main" id="{245AE512-087E-40CD-8757-940C6D1AE29D}"/>
            </a:ext>
          </a:extLst>
        </xdr:cNvPr>
        <xdr:cNvCxnSpPr/>
      </xdr:nvCxnSpPr>
      <xdr:spPr>
        <a:xfrm rot="10800000" flipV="1">
          <a:off x="4982882" y="2883647"/>
          <a:ext cx="18288" cy="2647681"/>
        </a:xfrm>
        <a:prstGeom prst="bentConnector4">
          <a:avLst>
            <a:gd name="adj1" fmla="val -2609744"/>
            <a:gd name="adj2" fmla="val 99750"/>
          </a:avLst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13476</xdr:colOff>
      <xdr:row>28</xdr:row>
      <xdr:rowOff>84948</xdr:rowOff>
    </xdr:from>
    <xdr:to>
      <xdr:col>3</xdr:col>
      <xdr:colOff>488964</xdr:colOff>
      <xdr:row>30</xdr:row>
      <xdr:rowOff>122305</xdr:rowOff>
    </xdr:to>
    <xdr:cxnSp macro="">
      <xdr:nvCxnSpPr>
        <xdr:cNvPr id="22" name="Connector: Elbow 21">
          <a:extLst>
            <a:ext uri="{FF2B5EF4-FFF2-40B4-BE49-F238E27FC236}">
              <a16:creationId xmlns:a16="http://schemas.microsoft.com/office/drawing/2014/main" id="{43A6DED1-1603-4091-BBAC-7F359A959869}"/>
            </a:ext>
          </a:extLst>
        </xdr:cNvPr>
        <xdr:cNvCxnSpPr/>
      </xdr:nvCxnSpPr>
      <xdr:spPr>
        <a:xfrm rot="5400000">
          <a:off x="4790203" y="5662818"/>
          <a:ext cx="426550" cy="475488"/>
        </a:xfrm>
        <a:prstGeom prst="bentConnector3">
          <a:avLst>
            <a:gd name="adj1" fmla="val 97272"/>
          </a:avLst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1053351</xdr:colOff>
      <xdr:row>14</xdr:row>
      <xdr:rowOff>97118</xdr:rowOff>
    </xdr:from>
    <xdr:to>
      <xdr:col>7</xdr:col>
      <xdr:colOff>3345</xdr:colOff>
      <xdr:row>28</xdr:row>
      <xdr:rowOff>115152</xdr:rowOff>
    </xdr:to>
    <xdr:cxnSp macro="">
      <xdr:nvCxnSpPr>
        <xdr:cNvPr id="23" name="Connector: Elbow 22">
          <a:extLst>
            <a:ext uri="{FF2B5EF4-FFF2-40B4-BE49-F238E27FC236}">
              <a16:creationId xmlns:a16="http://schemas.microsoft.com/office/drawing/2014/main" id="{9F1450E8-D3AE-4D2E-960F-D80CB87584DA}"/>
            </a:ext>
          </a:extLst>
        </xdr:cNvPr>
        <xdr:cNvCxnSpPr/>
      </xdr:nvCxnSpPr>
      <xdr:spPr>
        <a:xfrm rot="10800000" flipV="1">
          <a:off x="10623175" y="2883647"/>
          <a:ext cx="18288" cy="2647681"/>
        </a:xfrm>
        <a:prstGeom prst="bentConnector4">
          <a:avLst>
            <a:gd name="adj1" fmla="val -1269522"/>
            <a:gd name="adj2" fmla="val 99750"/>
          </a:avLst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20484</xdr:colOff>
      <xdr:row>8</xdr:row>
      <xdr:rowOff>61452</xdr:rowOff>
    </xdr:from>
    <xdr:to>
      <xdr:col>3</xdr:col>
      <xdr:colOff>66203</xdr:colOff>
      <xdr:row>12</xdr:row>
      <xdr:rowOff>167347</xdr:rowOff>
    </xdr:to>
    <xdr:sp macro="" textlink="">
      <xdr:nvSpPr>
        <xdr:cNvPr id="24" name="Right Bracket 23">
          <a:extLst>
            <a:ext uri="{FF2B5EF4-FFF2-40B4-BE49-F238E27FC236}">
              <a16:creationId xmlns:a16="http://schemas.microsoft.com/office/drawing/2014/main" id="{B086897E-E3AA-4715-A3A5-867CAFF9F23D}"/>
            </a:ext>
          </a:extLst>
        </xdr:cNvPr>
        <xdr:cNvSpPr/>
      </xdr:nvSpPr>
      <xdr:spPr>
        <a:xfrm>
          <a:off x="4772742" y="1771855"/>
          <a:ext cx="45719" cy="884282"/>
        </a:xfrm>
        <a:prstGeom prst="rightBracket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10242</xdr:colOff>
      <xdr:row>10</xdr:row>
      <xdr:rowOff>98578</xdr:rowOff>
    </xdr:from>
    <xdr:to>
      <xdr:col>3</xdr:col>
      <xdr:colOff>54692</xdr:colOff>
      <xdr:row>24</xdr:row>
      <xdr:rowOff>127665</xdr:rowOff>
    </xdr:to>
    <xdr:cxnSp macro="">
      <xdr:nvCxnSpPr>
        <xdr:cNvPr id="25" name="Connector: Elbow 24">
          <a:extLst>
            <a:ext uri="{FF2B5EF4-FFF2-40B4-BE49-F238E27FC236}">
              <a16:creationId xmlns:a16="http://schemas.microsoft.com/office/drawing/2014/main" id="{E460D474-0F43-4F9A-B7FF-2533BC725D92}"/>
            </a:ext>
          </a:extLst>
        </xdr:cNvPr>
        <xdr:cNvCxnSpPr/>
      </xdr:nvCxnSpPr>
      <xdr:spPr>
        <a:xfrm rot="10800000" flipV="1">
          <a:off x="4762500" y="2198175"/>
          <a:ext cx="44450" cy="2743200"/>
        </a:xfrm>
        <a:prstGeom prst="bentConnector4">
          <a:avLst>
            <a:gd name="adj1" fmla="val -242628"/>
            <a:gd name="adj2" fmla="val 99544"/>
          </a:avLst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zoomScale="93" zoomScaleNormal="93" workbookViewId="0">
      <selection sqref="A1:G1"/>
    </sheetView>
  </sheetViews>
  <sheetFormatPr defaultColWidth="9.1796875" defaultRowHeight="14.5" x14ac:dyDescent="0.35"/>
  <cols>
    <col min="1" max="1" width="3" style="12" customWidth="1"/>
    <col min="2" max="2" width="54.54296875" style="12" customWidth="1"/>
    <col min="3" max="3" width="15.81640625" style="15" customWidth="1"/>
    <col min="4" max="4" width="9.1796875" style="12"/>
    <col min="5" max="5" width="3.54296875" style="12" customWidth="1"/>
    <col min="6" max="6" width="54.54296875" style="12" customWidth="1"/>
    <col min="7" max="7" width="15.7265625" style="12" customWidth="1"/>
    <col min="8" max="8" width="9.1796875" style="15"/>
    <col min="9" max="9" width="9.1796875" style="12"/>
    <col min="10" max="10" width="3" style="12" customWidth="1"/>
    <col min="11" max="11" width="27.1796875" style="12" customWidth="1"/>
    <col min="12" max="12" width="13.26953125" style="12" customWidth="1"/>
    <col min="13" max="16384" width="9.1796875" style="12"/>
  </cols>
  <sheetData>
    <row r="1" spans="1:12" ht="21" x14ac:dyDescent="0.5">
      <c r="A1" s="40" t="s">
        <v>32</v>
      </c>
      <c r="B1" s="41"/>
      <c r="C1" s="41"/>
      <c r="D1" s="41"/>
      <c r="E1" s="41"/>
      <c r="F1" s="41"/>
      <c r="G1" s="41"/>
      <c r="H1" s="11"/>
      <c r="I1" s="11"/>
    </row>
    <row r="2" spans="1:12" ht="18.5" x14ac:dyDescent="0.45">
      <c r="A2" s="42" t="s">
        <v>14</v>
      </c>
      <c r="B2" s="43"/>
      <c r="C2" s="43"/>
      <c r="E2" s="42" t="s">
        <v>15</v>
      </c>
      <c r="F2" s="43"/>
      <c r="G2" s="43"/>
      <c r="H2" s="13"/>
    </row>
    <row r="3" spans="1:12" ht="18.5" x14ac:dyDescent="0.45">
      <c r="A3" s="4" t="s">
        <v>38</v>
      </c>
      <c r="B3" s="14"/>
      <c r="C3" s="14"/>
      <c r="E3" s="4" t="s">
        <v>13</v>
      </c>
      <c r="F3" s="14"/>
      <c r="G3" s="14"/>
      <c r="J3" s="4" t="s">
        <v>66</v>
      </c>
    </row>
    <row r="4" spans="1:12" x14ac:dyDescent="0.35">
      <c r="A4" s="9" t="s">
        <v>77</v>
      </c>
      <c r="C4" s="17">
        <v>11630561</v>
      </c>
      <c r="E4" s="9" t="s">
        <v>77</v>
      </c>
      <c r="G4" s="17">
        <v>11630561</v>
      </c>
      <c r="J4" s="16" t="s">
        <v>7</v>
      </c>
    </row>
    <row r="5" spans="1:12" x14ac:dyDescent="0.35">
      <c r="A5" s="9" t="s">
        <v>44</v>
      </c>
      <c r="C5" s="17">
        <v>0</v>
      </c>
      <c r="E5" s="9" t="s">
        <v>72</v>
      </c>
      <c r="G5" s="17">
        <v>0</v>
      </c>
      <c r="J5" s="9" t="s">
        <v>4</v>
      </c>
      <c r="L5" s="17">
        <v>6629054</v>
      </c>
    </row>
    <row r="6" spans="1:12" x14ac:dyDescent="0.35">
      <c r="A6" s="9" t="s">
        <v>54</v>
      </c>
      <c r="C6" s="17">
        <v>0</v>
      </c>
      <c r="E6" s="9" t="s">
        <v>54</v>
      </c>
      <c r="G6" s="17">
        <v>0</v>
      </c>
      <c r="J6" s="12" t="s">
        <v>5</v>
      </c>
      <c r="L6" s="17">
        <v>6871</v>
      </c>
    </row>
    <row r="7" spans="1:12" x14ac:dyDescent="0.35">
      <c r="A7" s="9" t="s">
        <v>16</v>
      </c>
      <c r="C7" s="17">
        <f>SUM(C4:C6)</f>
        <v>11630561</v>
      </c>
      <c r="E7" s="9" t="s">
        <v>16</v>
      </c>
      <c r="G7" s="17">
        <f>SUM(G4:G6)</f>
        <v>11630561</v>
      </c>
      <c r="J7" s="9" t="s">
        <v>58</v>
      </c>
      <c r="L7" s="17">
        <v>918631</v>
      </c>
    </row>
    <row r="8" spans="1:12" x14ac:dyDescent="0.35">
      <c r="A8" s="9" t="s">
        <v>56</v>
      </c>
      <c r="C8" s="17"/>
      <c r="E8" s="9" t="s">
        <v>17</v>
      </c>
      <c r="G8" s="17"/>
      <c r="J8" s="12" t="s">
        <v>6</v>
      </c>
      <c r="L8" s="17">
        <v>981163</v>
      </c>
    </row>
    <row r="9" spans="1:12" x14ac:dyDescent="0.35">
      <c r="B9" s="9" t="s">
        <v>18</v>
      </c>
      <c r="C9" s="17">
        <v>-100758</v>
      </c>
      <c r="F9" s="9" t="s">
        <v>18</v>
      </c>
      <c r="G9" s="17">
        <v>-100758</v>
      </c>
      <c r="J9" s="9" t="s">
        <v>26</v>
      </c>
      <c r="L9" s="17">
        <f>SUM(L5:L8)</f>
        <v>8535719</v>
      </c>
    </row>
    <row r="10" spans="1:12" x14ac:dyDescent="0.35">
      <c r="B10" s="12" t="s">
        <v>0</v>
      </c>
      <c r="C10" s="17">
        <v>-55187</v>
      </c>
      <c r="F10" s="12" t="s">
        <v>0</v>
      </c>
      <c r="G10" s="17">
        <v>-55187</v>
      </c>
      <c r="L10" s="17"/>
    </row>
    <row r="11" spans="1:12" x14ac:dyDescent="0.35">
      <c r="B11" s="9" t="s">
        <v>19</v>
      </c>
      <c r="C11" s="7">
        <v>-1189039.77</v>
      </c>
      <c r="F11" s="9" t="s">
        <v>19</v>
      </c>
      <c r="G11" s="7">
        <v>-1189039.77</v>
      </c>
      <c r="J11" s="18" t="s">
        <v>8</v>
      </c>
      <c r="L11" s="17"/>
    </row>
    <row r="12" spans="1:12" x14ac:dyDescent="0.35">
      <c r="B12" s="9" t="s">
        <v>57</v>
      </c>
      <c r="C12" s="17">
        <v>-3832964</v>
      </c>
      <c r="E12" s="9"/>
      <c r="F12" s="9" t="s">
        <v>57</v>
      </c>
      <c r="G12" s="17">
        <v>-3832964</v>
      </c>
      <c r="J12" s="9" t="s">
        <v>27</v>
      </c>
      <c r="L12" s="17">
        <v>350582</v>
      </c>
    </row>
    <row r="13" spans="1:12" x14ac:dyDescent="0.35">
      <c r="B13" s="9" t="s">
        <v>55</v>
      </c>
      <c r="C13" s="17">
        <v>0</v>
      </c>
      <c r="F13" s="9" t="s">
        <v>20</v>
      </c>
      <c r="G13" s="17">
        <v>0</v>
      </c>
      <c r="J13" s="9" t="s">
        <v>28</v>
      </c>
      <c r="L13" s="17">
        <v>184879</v>
      </c>
    </row>
    <row r="14" spans="1:12" x14ac:dyDescent="0.35">
      <c r="B14" s="9" t="s">
        <v>54</v>
      </c>
      <c r="C14" s="17">
        <v>0</v>
      </c>
      <c r="F14" s="9" t="s">
        <v>54</v>
      </c>
      <c r="G14" s="17">
        <v>0</v>
      </c>
      <c r="J14" s="9" t="s">
        <v>59</v>
      </c>
      <c r="L14" s="17">
        <f>28371+34174</f>
        <v>62545</v>
      </c>
    </row>
    <row r="15" spans="1:12" x14ac:dyDescent="0.35">
      <c r="A15" s="3" t="s">
        <v>76</v>
      </c>
      <c r="C15" s="28">
        <v>43170</v>
      </c>
      <c r="E15" s="3" t="s">
        <v>76</v>
      </c>
      <c r="F15" s="9"/>
      <c r="G15" s="28">
        <v>43170</v>
      </c>
      <c r="J15" s="9" t="s">
        <v>29</v>
      </c>
      <c r="L15" s="17">
        <f>SUM(L12:L14)</f>
        <v>598006</v>
      </c>
    </row>
    <row r="16" spans="1:12" x14ac:dyDescent="0.35">
      <c r="A16" s="3" t="s">
        <v>36</v>
      </c>
      <c r="C16" s="23">
        <f>SUM(C7:C14)-C15</f>
        <v>6409442.2300000004</v>
      </c>
      <c r="E16" s="3" t="s">
        <v>36</v>
      </c>
      <c r="F16" s="3"/>
      <c r="G16" s="23">
        <f>SUM(G7:G14)-G15</f>
        <v>6409442.2300000004</v>
      </c>
      <c r="L16" s="17"/>
    </row>
    <row r="17" spans="1:12" x14ac:dyDescent="0.35">
      <c r="C17" s="17"/>
      <c r="G17" s="24"/>
      <c r="J17" s="9" t="s">
        <v>60</v>
      </c>
      <c r="L17" s="17">
        <v>981163</v>
      </c>
    </row>
    <row r="18" spans="1:12" ht="14.5" customHeight="1" x14ac:dyDescent="0.35">
      <c r="A18" s="5" t="s">
        <v>39</v>
      </c>
      <c r="C18" s="17"/>
      <c r="E18" s="5" t="s">
        <v>39</v>
      </c>
      <c r="G18" s="17"/>
      <c r="J18" s="9" t="s">
        <v>61</v>
      </c>
      <c r="L18" s="17">
        <v>6964286</v>
      </c>
    </row>
    <row r="19" spans="1:12" ht="15" customHeight="1" x14ac:dyDescent="0.35">
      <c r="A19" s="9" t="s">
        <v>73</v>
      </c>
      <c r="C19" s="17">
        <v>10229232</v>
      </c>
      <c r="E19" s="9" t="s">
        <v>73</v>
      </c>
      <c r="G19" s="17">
        <v>10229232</v>
      </c>
      <c r="J19" s="9" t="s">
        <v>62</v>
      </c>
      <c r="L19" s="17">
        <v>-7736</v>
      </c>
    </row>
    <row r="20" spans="1:12" x14ac:dyDescent="0.35">
      <c r="A20" s="44" t="s">
        <v>78</v>
      </c>
      <c r="B20" s="45"/>
      <c r="C20" s="17">
        <v>1302258</v>
      </c>
      <c r="E20" s="44" t="s">
        <v>78</v>
      </c>
      <c r="F20" s="45"/>
      <c r="G20" s="17">
        <v>1302258</v>
      </c>
      <c r="J20" s="3" t="s">
        <v>30</v>
      </c>
      <c r="L20" s="17">
        <f>L9-L15</f>
        <v>7937713</v>
      </c>
    </row>
    <row r="21" spans="1:12" x14ac:dyDescent="0.35">
      <c r="A21" s="22" t="s">
        <v>21</v>
      </c>
      <c r="B21" s="19"/>
      <c r="C21" s="17">
        <f>SUM(C19:C20)</f>
        <v>11531490</v>
      </c>
      <c r="E21" s="22" t="s">
        <v>21</v>
      </c>
      <c r="F21" s="19"/>
      <c r="G21" s="17">
        <f>SUM(G19:G20)</f>
        <v>11531490</v>
      </c>
    </row>
    <row r="22" spans="1:12" x14ac:dyDescent="0.35">
      <c r="B22" s="3" t="s">
        <v>74</v>
      </c>
      <c r="C22" s="23">
        <f>-C16</f>
        <v>-6409442.2300000004</v>
      </c>
      <c r="F22" s="22" t="s">
        <v>23</v>
      </c>
      <c r="G22" s="25">
        <f>SUM(G9:G14)</f>
        <v>-5177948.7699999996</v>
      </c>
      <c r="J22" s="3" t="s">
        <v>67</v>
      </c>
    </row>
    <row r="23" spans="1:12" x14ac:dyDescent="0.35">
      <c r="B23" s="3" t="s">
        <v>75</v>
      </c>
      <c r="C23" s="23">
        <f>-C15</f>
        <v>-43170</v>
      </c>
      <c r="F23" s="3" t="s">
        <v>74</v>
      </c>
      <c r="G23" s="29">
        <f>-(G21+G22)</f>
        <v>-6353541.2300000004</v>
      </c>
      <c r="J23" s="3" t="s">
        <v>40</v>
      </c>
    </row>
    <row r="24" spans="1:12" x14ac:dyDescent="0.35">
      <c r="B24" s="10" t="s">
        <v>34</v>
      </c>
      <c r="C24" s="28">
        <v>0</v>
      </c>
      <c r="F24" s="3" t="s">
        <v>75</v>
      </c>
      <c r="G24" s="24">
        <f>-(G21+G22+G23)</f>
        <v>0</v>
      </c>
      <c r="J24" s="9" t="s">
        <v>63</v>
      </c>
      <c r="L24" s="17"/>
    </row>
    <row r="25" spans="1:12" x14ac:dyDescent="0.35">
      <c r="B25" s="27" t="s">
        <v>23</v>
      </c>
      <c r="C25" s="39">
        <f>-(C21+C22+C23+C24)</f>
        <v>-5078877.7699999996</v>
      </c>
      <c r="F25" s="10" t="s">
        <v>34</v>
      </c>
      <c r="G25" s="29">
        <f>-(G21+G22+G23+G24)</f>
        <v>0</v>
      </c>
      <c r="J25" s="9"/>
      <c r="K25" s="9" t="s">
        <v>80</v>
      </c>
      <c r="L25" s="17">
        <v>7598482</v>
      </c>
    </row>
    <row r="26" spans="1:12" x14ac:dyDescent="0.35">
      <c r="C26" s="17"/>
      <c r="E26" s="19"/>
      <c r="F26" s="19"/>
      <c r="G26" s="25"/>
      <c r="J26" s="9"/>
      <c r="K26" s="9" t="s">
        <v>81</v>
      </c>
      <c r="L26" s="17">
        <v>3832964</v>
      </c>
    </row>
    <row r="27" spans="1:12" ht="15.5" x14ac:dyDescent="0.35">
      <c r="A27" s="5" t="s">
        <v>22</v>
      </c>
      <c r="C27" s="17"/>
      <c r="E27" s="5" t="s">
        <v>22</v>
      </c>
      <c r="G27" s="24"/>
      <c r="J27" s="9" t="s">
        <v>18</v>
      </c>
      <c r="L27" s="17">
        <v>100758</v>
      </c>
    </row>
    <row r="28" spans="1:12" x14ac:dyDescent="0.35">
      <c r="A28" s="9" t="s">
        <v>36</v>
      </c>
      <c r="C28" s="17">
        <f>C16</f>
        <v>6409442.2300000004</v>
      </c>
      <c r="E28" s="9" t="s">
        <v>36</v>
      </c>
      <c r="G28" s="24">
        <f>G16</f>
        <v>6409442.2300000004</v>
      </c>
      <c r="J28" s="9" t="s">
        <v>64</v>
      </c>
      <c r="L28" s="17">
        <v>43170</v>
      </c>
    </row>
    <row r="29" spans="1:12" x14ac:dyDescent="0.35">
      <c r="A29" s="9" t="s">
        <v>76</v>
      </c>
      <c r="C29" s="17">
        <f>C15</f>
        <v>43170</v>
      </c>
      <c r="E29" s="9" t="s">
        <v>76</v>
      </c>
      <c r="G29" s="24">
        <f>G15</f>
        <v>43170</v>
      </c>
      <c r="J29" s="9" t="s">
        <v>0</v>
      </c>
      <c r="L29" s="17">
        <v>55187</v>
      </c>
    </row>
    <row r="30" spans="1:12" x14ac:dyDescent="0.35">
      <c r="A30" s="9" t="s">
        <v>37</v>
      </c>
      <c r="C30" s="17">
        <f>C22</f>
        <v>-6409442.2300000004</v>
      </c>
      <c r="E30" s="9" t="s">
        <v>37</v>
      </c>
      <c r="G30" s="24">
        <f>G23</f>
        <v>-6353541.2300000004</v>
      </c>
      <c r="J30" s="9" t="s">
        <v>41</v>
      </c>
      <c r="L30" s="17">
        <f>SUM(L24:L29)</f>
        <v>11630561</v>
      </c>
    </row>
    <row r="31" spans="1:12" x14ac:dyDescent="0.35">
      <c r="A31" s="9" t="s">
        <v>79</v>
      </c>
      <c r="C31" s="17">
        <f>C23</f>
        <v>-43170</v>
      </c>
      <c r="E31" s="9" t="s">
        <v>79</v>
      </c>
      <c r="G31" s="24">
        <f>G24</f>
        <v>0</v>
      </c>
      <c r="L31" s="17"/>
    </row>
    <row r="32" spans="1:12" x14ac:dyDescent="0.35">
      <c r="A32" s="18" t="s">
        <v>1</v>
      </c>
      <c r="C32" s="23">
        <f>SUM(C28:C31)</f>
        <v>0</v>
      </c>
      <c r="E32" s="18" t="s">
        <v>1</v>
      </c>
      <c r="G32" s="32">
        <f>SUM(G28:G30)</f>
        <v>99071</v>
      </c>
      <c r="J32" s="3" t="s">
        <v>42</v>
      </c>
      <c r="L32" s="17"/>
    </row>
    <row r="33" spans="1:12" x14ac:dyDescent="0.35">
      <c r="C33" s="17"/>
      <c r="G33" s="24"/>
      <c r="J33" s="9" t="s">
        <v>65</v>
      </c>
      <c r="L33" s="17">
        <v>10229232</v>
      </c>
    </row>
    <row r="34" spans="1:12" ht="15.5" x14ac:dyDescent="0.35">
      <c r="A34" s="5" t="s">
        <v>24</v>
      </c>
      <c r="C34" s="17"/>
      <c r="E34" s="5" t="s">
        <v>24</v>
      </c>
      <c r="G34" s="24"/>
      <c r="L34" s="17"/>
    </row>
    <row r="35" spans="1:12" x14ac:dyDescent="0.35">
      <c r="A35" s="9" t="s">
        <v>31</v>
      </c>
      <c r="C35" s="17">
        <v>0</v>
      </c>
      <c r="E35" s="9" t="s">
        <v>31</v>
      </c>
      <c r="G35" s="24">
        <v>6857479</v>
      </c>
      <c r="J35" s="3" t="s">
        <v>43</v>
      </c>
      <c r="L35" s="17"/>
    </row>
    <row r="36" spans="1:12" x14ac:dyDescent="0.35">
      <c r="A36" s="9" t="s">
        <v>35</v>
      </c>
      <c r="C36" s="17">
        <f>C24</f>
        <v>0</v>
      </c>
      <c r="E36" s="9" t="s">
        <v>53</v>
      </c>
      <c r="G36" s="38">
        <f>G32</f>
        <v>99071</v>
      </c>
      <c r="J36" s="9" t="s">
        <v>44</v>
      </c>
      <c r="L36" s="17">
        <v>0</v>
      </c>
    </row>
    <row r="37" spans="1:12" ht="15" customHeight="1" x14ac:dyDescent="0.35">
      <c r="A37" s="3" t="s">
        <v>33</v>
      </c>
      <c r="B37" s="18"/>
      <c r="C37" s="23">
        <f>SUM(C35:C36)</f>
        <v>0</v>
      </c>
      <c r="E37" s="3" t="s">
        <v>33</v>
      </c>
      <c r="F37" s="18"/>
      <c r="G37" s="26">
        <f>SUM(G35:G36)</f>
        <v>6956550</v>
      </c>
      <c r="J37" s="9" t="s">
        <v>45</v>
      </c>
      <c r="L37" s="17">
        <v>-1302258</v>
      </c>
    </row>
    <row r="38" spans="1:12" x14ac:dyDescent="0.35">
      <c r="J38" s="9"/>
      <c r="L38" s="17"/>
    </row>
    <row r="39" spans="1:12" x14ac:dyDescent="0.35">
      <c r="G39" s="24"/>
      <c r="J39" s="6" t="s">
        <v>83</v>
      </c>
      <c r="K39" s="33"/>
      <c r="L39" s="37">
        <v>99071</v>
      </c>
    </row>
    <row r="40" spans="1:12" x14ac:dyDescent="0.35">
      <c r="G40" s="24"/>
      <c r="J40" s="33"/>
      <c r="K40" s="33"/>
    </row>
  </sheetData>
  <sheetProtection sheet="1" formatCells="0" formatColumns="0" formatRows="0"/>
  <mergeCells count="5">
    <mergeCell ref="A1:G1"/>
    <mergeCell ref="A2:C2"/>
    <mergeCell ref="A20:B20"/>
    <mergeCell ref="E2:G2"/>
    <mergeCell ref="E20:F20"/>
  </mergeCells>
  <pageMargins left="0.7" right="0.7" top="0.75" bottom="0.75" header="0.3" footer="0.3"/>
  <pageSetup paperSize="5" scale="74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93" zoomScaleNormal="93" workbookViewId="0">
      <selection sqref="A1:G1"/>
    </sheetView>
  </sheetViews>
  <sheetFormatPr defaultRowHeight="14.5" x14ac:dyDescent="0.35"/>
  <cols>
    <col min="1" max="1" width="3" customWidth="1"/>
    <col min="2" max="2" width="54.54296875" customWidth="1"/>
    <col min="3" max="3" width="15.81640625" customWidth="1"/>
    <col min="5" max="5" width="3.54296875" customWidth="1"/>
    <col min="6" max="6" width="54.54296875" customWidth="1"/>
    <col min="7" max="7" width="15.7265625" customWidth="1"/>
    <col min="8" max="9" width="9.1796875" customWidth="1"/>
    <col min="10" max="10" width="3" customWidth="1"/>
    <col min="11" max="11" width="27.1796875" customWidth="1"/>
    <col min="12" max="12" width="13.26953125" customWidth="1"/>
    <col min="14" max="14" width="10" bestFit="1" customWidth="1"/>
  </cols>
  <sheetData>
    <row r="1" spans="1:14" ht="21" x14ac:dyDescent="0.5">
      <c r="A1" s="40" t="s">
        <v>46</v>
      </c>
      <c r="B1" s="40"/>
      <c r="C1" s="40"/>
      <c r="D1" s="40"/>
      <c r="E1" s="40"/>
      <c r="F1" s="40"/>
      <c r="G1" s="40"/>
    </row>
    <row r="2" spans="1:14" ht="18.5" x14ac:dyDescent="0.45">
      <c r="A2" s="42" t="s">
        <v>14</v>
      </c>
      <c r="B2" s="42"/>
      <c r="C2" s="42"/>
      <c r="E2" s="42" t="s">
        <v>15</v>
      </c>
      <c r="F2" s="42"/>
      <c r="G2" s="42"/>
    </row>
    <row r="3" spans="1:14" ht="18.5" x14ac:dyDescent="0.45">
      <c r="A3" s="4" t="s">
        <v>38</v>
      </c>
      <c r="B3" s="1"/>
      <c r="C3" s="1"/>
      <c r="E3" s="4" t="s">
        <v>38</v>
      </c>
      <c r="F3" s="1"/>
      <c r="G3" s="1"/>
      <c r="J3" s="4" t="s">
        <v>82</v>
      </c>
    </row>
    <row r="4" spans="1:14" x14ac:dyDescent="0.35">
      <c r="A4" s="9" t="s">
        <v>77</v>
      </c>
      <c r="C4" s="7">
        <v>11773852</v>
      </c>
      <c r="E4" s="9" t="s">
        <v>77</v>
      </c>
      <c r="G4" s="7">
        <v>11773852</v>
      </c>
      <c r="J4" s="8" t="s">
        <v>7</v>
      </c>
    </row>
    <row r="5" spans="1:14" x14ac:dyDescent="0.35">
      <c r="A5" s="9" t="s">
        <v>44</v>
      </c>
      <c r="C5" s="7">
        <v>67612</v>
      </c>
      <c r="E5" s="9" t="s">
        <v>44</v>
      </c>
      <c r="G5" s="7">
        <v>67612</v>
      </c>
      <c r="J5" t="s">
        <v>4</v>
      </c>
      <c r="L5" s="7">
        <v>7311741</v>
      </c>
    </row>
    <row r="6" spans="1:14" x14ac:dyDescent="0.35">
      <c r="A6" s="9" t="s">
        <v>54</v>
      </c>
      <c r="C6" s="7">
        <v>0</v>
      </c>
      <c r="E6" s="9" t="s">
        <v>54</v>
      </c>
      <c r="G6" s="7">
        <v>0</v>
      </c>
      <c r="J6" t="s">
        <v>5</v>
      </c>
      <c r="L6" s="7">
        <v>1723</v>
      </c>
    </row>
    <row r="7" spans="1:14" x14ac:dyDescent="0.35">
      <c r="A7" s="9" t="s">
        <v>16</v>
      </c>
      <c r="C7" s="7">
        <f>SUM(C4:C6)</f>
        <v>11841464</v>
      </c>
      <c r="E7" s="9" t="s">
        <v>16</v>
      </c>
      <c r="G7" s="7">
        <f>SUM(G4:G6)</f>
        <v>11841464</v>
      </c>
      <c r="J7" t="s">
        <v>58</v>
      </c>
      <c r="L7" s="7">
        <v>953560</v>
      </c>
      <c r="N7" s="30"/>
    </row>
    <row r="8" spans="1:14" x14ac:dyDescent="0.35">
      <c r="A8" s="9" t="s">
        <v>56</v>
      </c>
      <c r="C8" s="7"/>
      <c r="E8" s="9" t="s">
        <v>56</v>
      </c>
      <c r="G8" s="7"/>
      <c r="J8" t="s">
        <v>6</v>
      </c>
      <c r="L8" s="7">
        <v>619595</v>
      </c>
      <c r="N8" s="30"/>
    </row>
    <row r="9" spans="1:14" x14ac:dyDescent="0.35">
      <c r="A9" s="12"/>
      <c r="B9" t="s">
        <v>18</v>
      </c>
      <c r="C9" s="7">
        <v>-93174</v>
      </c>
      <c r="E9" s="12"/>
      <c r="F9" t="s">
        <v>18</v>
      </c>
      <c r="G9" s="7">
        <v>-93174</v>
      </c>
      <c r="J9" t="s">
        <v>10</v>
      </c>
      <c r="L9" s="7">
        <f>SUM(L5:L8)</f>
        <v>8886619</v>
      </c>
    </row>
    <row r="10" spans="1:14" x14ac:dyDescent="0.35">
      <c r="A10" s="12"/>
      <c r="B10" t="s">
        <v>0</v>
      </c>
      <c r="C10" s="7">
        <v>-73054</v>
      </c>
      <c r="E10" s="12"/>
      <c r="F10" t="s">
        <v>0</v>
      </c>
      <c r="G10" s="7">
        <v>-73054</v>
      </c>
      <c r="L10" s="7"/>
    </row>
    <row r="11" spans="1:14" x14ac:dyDescent="0.35">
      <c r="A11" s="12"/>
      <c r="B11" t="s">
        <v>19</v>
      </c>
      <c r="C11" s="7">
        <v>-1189040</v>
      </c>
      <c r="E11" s="12"/>
      <c r="F11" t="s">
        <v>19</v>
      </c>
      <c r="G11" s="7">
        <v>-1189040</v>
      </c>
      <c r="J11" s="3" t="s">
        <v>8</v>
      </c>
      <c r="L11" s="7"/>
    </row>
    <row r="12" spans="1:14" x14ac:dyDescent="0.35">
      <c r="A12" s="12"/>
      <c r="B12" s="9" t="s">
        <v>57</v>
      </c>
      <c r="C12" s="7">
        <v>-3539710</v>
      </c>
      <c r="E12" s="12"/>
      <c r="F12" s="9" t="s">
        <v>57</v>
      </c>
      <c r="G12" s="7">
        <v>-3539710</v>
      </c>
      <c r="J12" t="s">
        <v>9</v>
      </c>
      <c r="L12" s="7">
        <v>272479</v>
      </c>
    </row>
    <row r="13" spans="1:14" x14ac:dyDescent="0.35">
      <c r="A13" s="12"/>
      <c r="B13" t="s">
        <v>20</v>
      </c>
      <c r="C13" s="7">
        <v>-67612</v>
      </c>
      <c r="E13" s="12"/>
      <c r="F13" t="s">
        <v>20</v>
      </c>
      <c r="G13" s="7">
        <v>-67612</v>
      </c>
      <c r="J13" t="s">
        <v>28</v>
      </c>
      <c r="L13" s="7">
        <v>239768</v>
      </c>
    </row>
    <row r="14" spans="1:14" x14ac:dyDescent="0.35">
      <c r="A14" s="12"/>
      <c r="B14" t="s">
        <v>54</v>
      </c>
      <c r="C14" s="7">
        <v>0</v>
      </c>
      <c r="E14" s="12"/>
      <c r="F14" t="s">
        <v>54</v>
      </c>
      <c r="G14" s="7">
        <v>0</v>
      </c>
      <c r="J14" t="s">
        <v>59</v>
      </c>
      <c r="L14" s="7">
        <v>31434</v>
      </c>
    </row>
    <row r="15" spans="1:14" x14ac:dyDescent="0.35">
      <c r="A15" s="3" t="s">
        <v>76</v>
      </c>
      <c r="C15" s="28">
        <v>36457</v>
      </c>
      <c r="E15" s="3" t="s">
        <v>76</v>
      </c>
      <c r="G15" s="28">
        <v>36457</v>
      </c>
      <c r="J15" t="s">
        <v>11</v>
      </c>
      <c r="L15" s="7">
        <f>SUM(L12:L14)</f>
        <v>543681</v>
      </c>
    </row>
    <row r="16" spans="1:14" x14ac:dyDescent="0.35">
      <c r="A16" s="3" t="s">
        <v>36</v>
      </c>
      <c r="C16" s="28">
        <f>SUM(C7:C14)-C15</f>
        <v>6842417</v>
      </c>
      <c r="E16" s="3" t="s">
        <v>36</v>
      </c>
      <c r="G16" s="28">
        <f>SUM(G7:G14)-G15</f>
        <v>6842417</v>
      </c>
      <c r="L16" s="7"/>
    </row>
    <row r="17" spans="1:12" x14ac:dyDescent="0.35">
      <c r="C17" s="7"/>
      <c r="G17" s="30"/>
      <c r="J17" t="s">
        <v>69</v>
      </c>
      <c r="L17" s="7">
        <v>619596</v>
      </c>
    </row>
    <row r="18" spans="1:12" ht="14.5" customHeight="1" x14ac:dyDescent="0.35">
      <c r="A18" s="5" t="s">
        <v>39</v>
      </c>
      <c r="C18" s="7"/>
      <c r="E18" s="5" t="s">
        <v>39</v>
      </c>
      <c r="G18" s="7"/>
      <c r="J18" t="s">
        <v>70</v>
      </c>
      <c r="L18" s="7">
        <v>7723342</v>
      </c>
    </row>
    <row r="19" spans="1:12" ht="15" customHeight="1" x14ac:dyDescent="0.35">
      <c r="A19" t="s">
        <v>25</v>
      </c>
      <c r="C19" s="7">
        <v>10541234</v>
      </c>
      <c r="E19" t="s">
        <v>25</v>
      </c>
      <c r="G19" s="7">
        <v>10541234</v>
      </c>
      <c r="J19" s="3" t="s">
        <v>12</v>
      </c>
      <c r="L19" s="7">
        <f>L9-L15</f>
        <v>8342938</v>
      </c>
    </row>
    <row r="20" spans="1:12" x14ac:dyDescent="0.35">
      <c r="A20" s="46" t="s">
        <v>78</v>
      </c>
      <c r="B20" s="46"/>
      <c r="C20" s="7">
        <v>533438</v>
      </c>
      <c r="E20" s="46" t="s">
        <v>78</v>
      </c>
      <c r="F20" s="46"/>
      <c r="G20" s="7">
        <v>533438</v>
      </c>
    </row>
    <row r="21" spans="1:12" x14ac:dyDescent="0.35">
      <c r="A21" s="6" t="s">
        <v>47</v>
      </c>
      <c r="B21" s="2"/>
      <c r="C21" s="7">
        <f>SUM(C19:C20)</f>
        <v>11074672</v>
      </c>
      <c r="E21" s="6" t="s">
        <v>21</v>
      </c>
      <c r="F21" s="2"/>
      <c r="G21" s="7">
        <f>SUM(G19:G20)</f>
        <v>11074672</v>
      </c>
      <c r="J21" s="3" t="s">
        <v>50</v>
      </c>
    </row>
    <row r="22" spans="1:12" x14ac:dyDescent="0.35">
      <c r="B22" s="3" t="s">
        <v>3</v>
      </c>
      <c r="C22" s="28">
        <f>-C16</f>
        <v>-6842417</v>
      </c>
      <c r="F22" s="21" t="s">
        <v>52</v>
      </c>
      <c r="G22" s="31">
        <f>SUM(G9:G14)</f>
        <v>-4962590</v>
      </c>
      <c r="J22" s="3" t="s">
        <v>40</v>
      </c>
    </row>
    <row r="23" spans="1:12" x14ac:dyDescent="0.35">
      <c r="A23" s="12"/>
      <c r="B23" s="3" t="s">
        <v>75</v>
      </c>
      <c r="C23" s="23">
        <f>-C15</f>
        <v>-36457</v>
      </c>
      <c r="E23" s="21"/>
      <c r="F23" s="20" t="s">
        <v>3</v>
      </c>
      <c r="G23" s="29">
        <f>-(G21+G22)</f>
        <v>-6112082</v>
      </c>
      <c r="J23" s="9" t="s">
        <v>63</v>
      </c>
      <c r="L23" s="7"/>
    </row>
    <row r="24" spans="1:12" x14ac:dyDescent="0.35">
      <c r="A24" s="21"/>
      <c r="B24" s="20" t="s">
        <v>34</v>
      </c>
      <c r="C24" s="28">
        <v>0</v>
      </c>
      <c r="E24" s="12"/>
      <c r="F24" s="3" t="s">
        <v>75</v>
      </c>
      <c r="G24" s="24">
        <f>-(G21+G22+G23)</f>
        <v>0</v>
      </c>
      <c r="J24" s="9"/>
      <c r="K24" s="9" t="s">
        <v>80</v>
      </c>
      <c r="L24" s="7">
        <v>8031457</v>
      </c>
    </row>
    <row r="25" spans="1:12" x14ac:dyDescent="0.35">
      <c r="B25" t="s">
        <v>23</v>
      </c>
      <c r="C25" s="7">
        <f>-(C21+C22+C23+C24)</f>
        <v>-4195798</v>
      </c>
      <c r="E25" s="20"/>
      <c r="F25" s="20" t="s">
        <v>34</v>
      </c>
      <c r="G25" s="7">
        <f>G21+G22+G23+G24</f>
        <v>0</v>
      </c>
      <c r="J25" s="9"/>
      <c r="K25" s="9" t="s">
        <v>81</v>
      </c>
      <c r="L25" s="7">
        <v>3539710</v>
      </c>
    </row>
    <row r="26" spans="1:12" x14ac:dyDescent="0.35">
      <c r="C26" s="7"/>
      <c r="E26" s="2"/>
      <c r="F26" s="2"/>
      <c r="G26" s="31"/>
      <c r="J26" s="9" t="s">
        <v>18</v>
      </c>
      <c r="L26" s="7">
        <v>93174</v>
      </c>
    </row>
    <row r="27" spans="1:12" ht="15.5" x14ac:dyDescent="0.35">
      <c r="A27" s="5" t="s">
        <v>51</v>
      </c>
      <c r="C27" s="7"/>
      <c r="E27" s="5" t="s">
        <v>51</v>
      </c>
      <c r="G27" s="30"/>
      <c r="J27" s="9" t="s">
        <v>68</v>
      </c>
      <c r="L27" s="7">
        <v>36457</v>
      </c>
    </row>
    <row r="28" spans="1:12" x14ac:dyDescent="0.35">
      <c r="A28" t="s">
        <v>36</v>
      </c>
      <c r="C28" s="7">
        <f>C16</f>
        <v>6842417</v>
      </c>
      <c r="E28" t="s">
        <v>36</v>
      </c>
      <c r="G28" s="30">
        <f>G16</f>
        <v>6842417</v>
      </c>
      <c r="J28" s="9" t="s">
        <v>0</v>
      </c>
      <c r="L28" s="7">
        <v>73054</v>
      </c>
    </row>
    <row r="29" spans="1:12" x14ac:dyDescent="0.35">
      <c r="A29" s="9" t="s">
        <v>76</v>
      </c>
      <c r="B29" s="12"/>
      <c r="C29" s="17">
        <f>C15</f>
        <v>36457</v>
      </c>
      <c r="D29" s="12"/>
      <c r="E29" s="9" t="s">
        <v>76</v>
      </c>
      <c r="F29" s="12"/>
      <c r="G29" s="24">
        <f>G15</f>
        <v>36457</v>
      </c>
      <c r="J29" s="9" t="s">
        <v>41</v>
      </c>
      <c r="L29" s="7">
        <f>SUM(L23:L28)</f>
        <v>11773852</v>
      </c>
    </row>
    <row r="30" spans="1:12" x14ac:dyDescent="0.35">
      <c r="A30" t="s">
        <v>37</v>
      </c>
      <c r="C30" s="7">
        <f>C22</f>
        <v>-6842417</v>
      </c>
      <c r="E30" t="s">
        <v>37</v>
      </c>
      <c r="G30" s="30">
        <f>G23</f>
        <v>-6112082</v>
      </c>
      <c r="J30" s="12"/>
      <c r="L30" s="7"/>
    </row>
    <row r="31" spans="1:12" x14ac:dyDescent="0.35">
      <c r="A31" s="9" t="s">
        <v>79</v>
      </c>
      <c r="B31" s="12"/>
      <c r="C31" s="17">
        <f>C23</f>
        <v>-36457</v>
      </c>
      <c r="D31" s="12"/>
      <c r="E31" s="9" t="s">
        <v>79</v>
      </c>
      <c r="F31" s="12"/>
      <c r="G31" s="24">
        <f>G24</f>
        <v>0</v>
      </c>
      <c r="J31" s="3" t="s">
        <v>42</v>
      </c>
      <c r="L31" s="7"/>
    </row>
    <row r="32" spans="1:12" x14ac:dyDescent="0.35">
      <c r="A32" s="3" t="s">
        <v>1</v>
      </c>
      <c r="C32" s="28">
        <f>SUM(C28:C31)</f>
        <v>0</v>
      </c>
      <c r="E32" s="3" t="s">
        <v>1</v>
      </c>
      <c r="G32" s="32">
        <f>SUM(G28:G31)</f>
        <v>766792</v>
      </c>
      <c r="J32" s="9" t="s">
        <v>65</v>
      </c>
      <c r="L32" s="7">
        <v>9832498</v>
      </c>
    </row>
    <row r="33" spans="1:12" x14ac:dyDescent="0.35">
      <c r="C33" s="7"/>
      <c r="G33" s="30"/>
      <c r="J33" s="9" t="s">
        <v>71</v>
      </c>
      <c r="L33" s="7">
        <v>708736</v>
      </c>
    </row>
    <row r="34" spans="1:12" ht="15.5" x14ac:dyDescent="0.35">
      <c r="A34" s="5" t="s">
        <v>2</v>
      </c>
      <c r="C34" s="7"/>
      <c r="E34" s="5" t="s">
        <v>24</v>
      </c>
      <c r="G34" s="30"/>
      <c r="J34" s="9" t="s">
        <v>21</v>
      </c>
      <c r="L34" s="7">
        <f>SUM(L32:L33)</f>
        <v>10541234</v>
      </c>
    </row>
    <row r="35" spans="1:12" x14ac:dyDescent="0.35">
      <c r="A35" t="s">
        <v>49</v>
      </c>
      <c r="C35" s="7">
        <f>'FY15'!C37</f>
        <v>0</v>
      </c>
      <c r="E35" t="s">
        <v>49</v>
      </c>
      <c r="G35" s="30">
        <f>'FY15'!G37</f>
        <v>6956550</v>
      </c>
      <c r="J35" s="12"/>
      <c r="L35" s="7"/>
    </row>
    <row r="36" spans="1:12" x14ac:dyDescent="0.35">
      <c r="A36" t="s">
        <v>35</v>
      </c>
      <c r="C36" s="7">
        <f>C24</f>
        <v>0</v>
      </c>
      <c r="E36" t="s">
        <v>53</v>
      </c>
      <c r="G36" s="35">
        <f>G32</f>
        <v>766792</v>
      </c>
      <c r="J36" s="3" t="s">
        <v>43</v>
      </c>
      <c r="L36" s="7"/>
    </row>
    <row r="37" spans="1:12" x14ac:dyDescent="0.35">
      <c r="A37" s="3" t="s">
        <v>48</v>
      </c>
      <c r="B37" s="3"/>
      <c r="C37" s="28">
        <f>SUM(C35:C36)</f>
        <v>0</v>
      </c>
      <c r="E37" s="3" t="s">
        <v>48</v>
      </c>
      <c r="F37" s="3"/>
      <c r="G37" s="32">
        <f>SUM(G35:G36)</f>
        <v>7723342</v>
      </c>
      <c r="J37" s="9" t="s">
        <v>44</v>
      </c>
      <c r="L37" s="7">
        <v>67612</v>
      </c>
    </row>
    <row r="38" spans="1:12" x14ac:dyDescent="0.35">
      <c r="J38" s="9" t="s">
        <v>45</v>
      </c>
      <c r="L38" s="7">
        <v>-533438</v>
      </c>
    </row>
    <row r="39" spans="1:12" ht="15" customHeight="1" x14ac:dyDescent="0.35">
      <c r="G39" s="30"/>
      <c r="K39" s="34"/>
    </row>
    <row r="40" spans="1:12" x14ac:dyDescent="0.35">
      <c r="J40" s="6" t="s">
        <v>83</v>
      </c>
      <c r="K40" s="34"/>
      <c r="L40" s="36">
        <v>766792</v>
      </c>
    </row>
  </sheetData>
  <sheetProtection sheet="1" formatCells="0" formatColumns="0" formatRows="0"/>
  <mergeCells count="5">
    <mergeCell ref="A1:G1"/>
    <mergeCell ref="A2:C2"/>
    <mergeCell ref="E2:G2"/>
    <mergeCell ref="A20:B20"/>
    <mergeCell ref="E20:F2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PG library - report review and distribution" ma:contentTypeID="0x0101007D723D10302B114A88345F5D0DBA008900BA3CCF5E9FF142439A60649E5767CB75" ma:contentTypeVersion="14" ma:contentTypeDescription="" ma:contentTypeScope="" ma:versionID="8497df233029451aa743f7fbbcf7b7fa">
  <xsd:schema xmlns:xsd="http://www.w3.org/2001/XMLSchema" xmlns:xs="http://www.w3.org/2001/XMLSchema" xmlns:p="http://schemas.microsoft.com/office/2006/metadata/properties" xmlns:ns2="96f626a2-f5a8-4b69-9b48-12c85720ac8e" targetNamespace="http://schemas.microsoft.com/office/2006/metadata/properties" ma:root="true" ma:fieldsID="2295619a5944d4b6700cc5f656d20858" ns2:_="">
    <xsd:import namespace="96f626a2-f5a8-4b69-9b48-12c85720ac8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Review_x0020_-_x0020_Report_x0020_Type" minOccurs="0"/>
                <xsd:element ref="ns2:Review_x0020_stage" minOccurs="0"/>
                <xsd:element ref="ns2:Review_x0020_status" minOccurs="0"/>
                <xsd:element ref="ns2:Report_x0020_task"/>
                <xsd:element ref="ns2:Review_x0020_comments" minOccurs="0"/>
                <xsd:element ref="ns2:Re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626a2-f5a8-4b69-9b48-12c85720ac8e" elementFormDefault="qualified">
    <xsd:import namespace="http://schemas.microsoft.com/office/2006/documentManagement/types"/>
    <xsd:import namespace="http://schemas.microsoft.com/office/infopath/2007/PartnerControls"/>
    <xsd:element name="Year" ma:index="1" nillable="true" ma:displayName="Year" ma:format="Dropdown" ma:internalName="Year" ma:readOnly="false">
      <xsd:simpleType>
        <xsd:restriction base="dms:Choice"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</xsd:restriction>
      </xsd:simpleType>
    </xsd:element>
    <xsd:element name="Review_x0020_-_x0020_Report_x0020_Type" ma:index="2" nillable="true" ma:displayName="Report type" ma:format="Dropdown" ma:internalName="Review_x0020__x002d__x0020_Report_x0020_Type" ma:readOnly="false">
      <xsd:simpleType>
        <xsd:restriction base="dms:Choice">
          <xsd:enumeration value="FS"/>
          <xsd:enumeration value="RICC"/>
          <xsd:enumeration value="SA Package"/>
          <xsd:enumeration value="ELR"/>
          <xsd:enumeration value="Highlights"/>
          <xsd:enumeration value="Misc"/>
        </xsd:restriction>
      </xsd:simpleType>
    </xsd:element>
    <xsd:element name="Review_x0020_stage" ma:index="3" nillable="true" ma:displayName="Review stage" ma:format="Dropdown" ma:internalName="Review_x0020_stage0">
      <xsd:simpleType>
        <xsd:restriction base="dms:Choice">
          <xsd:enumeration value="Tech Review"/>
          <xsd:enumeration value="PPG QC Review"/>
          <xsd:enumeration value="Fatal Flaw"/>
          <xsd:enumeration value="Director Review"/>
          <xsd:enumeration value="Other"/>
        </xsd:restriction>
      </xsd:simpleType>
    </xsd:element>
    <xsd:element name="Review_x0020_status" ma:index="4" nillable="true" ma:displayName="Review status" ma:format="Dropdown" ma:internalName="Review_x0020_status0" ma:readOnly="false">
      <xsd:simpleType>
        <xsd:restriction base="dms:Choice">
          <xsd:enumeration value="Ready for review"/>
          <xsd:enumeration value="Points pending"/>
          <xsd:enumeration value="Points cleared"/>
          <xsd:enumeration value="Completed"/>
        </xsd:restriction>
      </xsd:simpleType>
    </xsd:element>
    <xsd:element name="Report_x0020_task" ma:index="5" ma:displayName="Report task" ma:format="Dropdown" ma:internalName="Report_x0020_task0" ma:readOnly="false">
      <xsd:simpleType>
        <xsd:restriction base="dms:Choice">
          <xsd:enumeration value="Review"/>
          <xsd:enumeration value="Distribution"/>
        </xsd:restriction>
      </xsd:simpleType>
    </xsd:element>
    <xsd:element name="Review_x0020_comments" ma:index="13" nillable="true" ma:displayName="Remarks" ma:internalName="Review_x0020_comments" ma:readOnly="false">
      <xsd:simpleType>
        <xsd:restriction base="dms:Note"/>
      </xsd:simpleType>
    </xsd:element>
    <xsd:element name="Reviewer" ma:index="14" nillable="true" ma:displayName="Reviewer Name" ma:list="UserInfo" ma:SharePointGroup="0" ma:internalName="Reviewer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6f626a2-f5a8-4b69-9b48-12c85720ac8e" xsi:nil="true"/>
    <Review_x0020_comments xmlns="96f626a2-f5a8-4b69-9b48-12c85720ac8e" xsi:nil="true"/>
    <Review_x0020_-_x0020_Report_x0020_Type xmlns="96f626a2-f5a8-4b69-9b48-12c85720ac8e" xsi:nil="true"/>
    <Review_x0020_stage xmlns="96f626a2-f5a8-4b69-9b48-12c85720ac8e">PPG QC Review</Review_x0020_stage>
    <Review_x0020_status xmlns="96f626a2-f5a8-4b69-9b48-12c85720ac8e">Points pending</Review_x0020_status>
    <Report_x0020_task xmlns="96f626a2-f5a8-4b69-9b48-12c85720ac8e">Review</Report_x0020_task>
    <Reviewer xmlns="96f626a2-f5a8-4b69-9b48-12c85720ac8e">
      <UserInfo>
        <DisplayName/>
        <AccountId xsi:nil="true"/>
        <AccountType/>
      </UserInfo>
    </Reviewer>
  </documentManagement>
</p:properties>
</file>

<file path=customXml/itemProps1.xml><?xml version="1.0" encoding="utf-8"?>
<ds:datastoreItem xmlns:ds="http://schemas.openxmlformats.org/officeDocument/2006/customXml" ds:itemID="{85BEA45E-6BD8-462B-A958-2823BD3379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10CEE-A8E2-4931-97BE-E156696CD9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626a2-f5a8-4b69-9b48-12c85720ac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E0340C-F23B-4D6D-AF65-61622EA2EAA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6f626a2-f5a8-4b69-9b48-12c85720ac8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FY15</vt:lpstr>
      <vt:lpstr>FY16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Hieger, Meghan</dc:creator>
  <cp:lastModifiedBy>Martinez, Monic</cp:lastModifiedBy>
  <cp:lastPrinted>2017-07-20T22:54:01Z</cp:lastPrinted>
  <dcterms:created xsi:type="dcterms:W3CDTF">2017-02-27T22:18:18Z</dcterms:created>
  <dcterms:modified xsi:type="dcterms:W3CDTF">2017-08-09T19:58:59Z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0x0101007D723D10302B114A88345F5D0DBA008900BA3CCF5E9FF142439A60649E5767CB75</vt:lpwstr>
  </property>
</Properties>
</file>